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 folosești" sheetId="1" state="visible" r:id="rId1"/>
    <sheet name="Ieșiri" sheetId="2" state="visible" r:id="rId2"/>
    <sheet name="Analiză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DDE6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wrapText="1"/>
    </xf>
    <xf numFmtId="0" fontId="1" fillId="0" borderId="0" pivotButton="0" quotePrefix="0" xfId="0"/>
    <xf numFmtId="4" fontId="0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Cum folosești modelul (fără macro-uri, doar formule)</t>
        </is>
      </c>
    </row>
    <row r="2">
      <c r="A2" s="2" t="inlineStr"/>
    </row>
    <row r="3">
      <c r="A3" s="2" t="inlineStr">
        <is>
          <t>1. Scoate din ERP ieșirile pe ultimele 12 luni, pe articol și pe lună, în cantitate. Ia doar vânzările și consumurile reale: fără transferuri între depozite, fără retururi de la clienți.</t>
        </is>
      </c>
    </row>
    <row r="4">
      <c r="A4" s="2" t="inlineStr">
        <is>
          <t>2. În foaia „Ieșiri” înlocuiește articolele de exemplu cu ale tale: cod, denumire, cost unitar de achiziție (nu prețul de vânzare) și cele 12 luni. Formulele citesc până la rândul 500.</t>
        </is>
      </c>
    </row>
    <row r="5">
      <c r="A5" s="2" t="inlineStr">
        <is>
          <t>3. În foaia „Analiză”, coloanele A și B: pune aceleași coduri și denumiri, câte un rând pe articol. Copiază în jos formulele din C–M pe câte rânduri ai nevoie.</t>
        </is>
      </c>
    </row>
    <row r="6">
      <c r="A6" s="2" t="inlineStr">
        <is>
          <t>4. Actualizează intervalul $E$2:$E$13 din coloana F (% din total) la ultimul tău rând, de exemplu $E$2:$E$850.</t>
        </is>
      </c>
    </row>
    <row r="7">
      <c r="A7" s="2" t="inlineStr">
        <is>
          <t>5. Selectează tabelul din „Analiză” (de la A1 la ultima coloană M, fără pragurile din O–P) și sortează descrescător după coloana E (Valoare la cost). Procentul cumulat și clasa ABC sunt corecte numai după sortare. Refă sortarea de fiecare dată când schimbi datele.</t>
        </is>
      </c>
    </row>
    <row r="8">
      <c r="A8" s="2" t="inlineStr">
        <is>
          <t>6. Pragurile sunt în celulele P2–P5: 80% și 95% pentru ABC, 0,5 și 1 pentru XYZ. Sunt orientative; ajustează-le dacă vrei, dar păstrează-le la fel de la o analiză la alta.</t>
        </is>
      </c>
    </row>
    <row r="9">
      <c r="A9" s="2" t="inlineStr">
        <is>
          <t>7. Citește coloana M (Combinația): AX, AY, AZ ... CZ. Pune un filtru pe ea și lucrează pe grupe: AX și AY la urmărire săptămânală, BZ și CZ la verificat stocul și sortimentul.</t>
        </is>
      </c>
    </row>
    <row r="10">
      <c r="A10" s="2" t="inlineStr">
        <is>
          <t>8. Articolele noi, cu mai puțin de 6 luni de istoric, scoate-le din analiză sau marchează-le separat: ar ieși greșit în C sau în Z.</t>
        </is>
      </c>
    </row>
    <row r="11">
      <c r="A11" s="2" t="inlineStr"/>
    </row>
    <row r="12">
      <c r="A12" s="2" t="inlineStr">
        <is>
          <t>Ce face fiecare coloană din „Analiză”:</t>
        </is>
      </c>
    </row>
    <row r="13">
      <c r="A13" s="3" t="inlineStr">
        <is>
          <t>Cost unitar și cantitățile sunt căutate după cod în foaia „Ieșiri” (INDEX/MATCH), așa că sortarea nu strică legătura.</t>
        </is>
      </c>
    </row>
    <row r="14">
      <c r="A14" s="2" t="inlineStr">
        <is>
          <t>Valoare la cost = Total cantitate × Cost unitar. % cumulat = suma procentelor de la primul rând până la rândul curent.</t>
        </is>
      </c>
    </row>
    <row r="15">
      <c r="A15" s="2" t="inlineStr">
        <is>
          <t>Clasa ABC: A până la 80% cumulat, B până la 95%, C restul.</t>
        </is>
      </c>
    </row>
    <row r="16">
      <c r="A16" s="2" t="inlineStr">
        <is>
          <t>Coeficient de variație = STDEV.P(lunile) / AVERAGE(lunile). X sub 0,5, Y între 0,5 și 1, Z peste 1. Un articol fără nicio ieșire iese Z.</t>
        </is>
      </c>
    </row>
    <row r="17">
      <c r="A17" s="2" t="inlineStr"/>
    </row>
    <row r="18">
      <c r="A18" s="2" t="inlineStr">
        <is>
          <t>Model gratuit de la FG Data Consulting, fgdataconsulting.ro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</cols>
  <sheetData>
    <row r="1">
      <c r="A1" s="4" t="inlineStr">
        <is>
          <t>Cod articol</t>
        </is>
      </c>
      <c r="B1" s="4" t="inlineStr">
        <is>
          <t>Denumire</t>
        </is>
      </c>
      <c r="C1" s="4" t="inlineStr">
        <is>
          <t>Cost unitar (lei)</t>
        </is>
      </c>
      <c r="D1" s="4" t="inlineStr">
        <is>
          <t>Ian (buc)</t>
        </is>
      </c>
      <c r="E1" s="4" t="inlineStr">
        <is>
          <t>Feb (buc)</t>
        </is>
      </c>
      <c r="F1" s="4" t="inlineStr">
        <is>
          <t>Mar (buc)</t>
        </is>
      </c>
      <c r="G1" s="4" t="inlineStr">
        <is>
          <t>Apr (buc)</t>
        </is>
      </c>
      <c r="H1" s="4" t="inlineStr">
        <is>
          <t>Mai (buc)</t>
        </is>
      </c>
      <c r="I1" s="4" t="inlineStr">
        <is>
          <t>Iun (buc)</t>
        </is>
      </c>
      <c r="J1" s="4" t="inlineStr">
        <is>
          <t>Iul (buc)</t>
        </is>
      </c>
      <c r="K1" s="4" t="inlineStr">
        <is>
          <t>Aug (buc)</t>
        </is>
      </c>
      <c r="L1" s="4" t="inlineStr">
        <is>
          <t>Sep (buc)</t>
        </is>
      </c>
      <c r="M1" s="4" t="inlineStr">
        <is>
          <t>Oct (buc)</t>
        </is>
      </c>
      <c r="N1" s="4" t="inlineStr">
        <is>
          <t>Noi (buc)</t>
        </is>
      </c>
      <c r="O1" s="4" t="inlineStr">
        <is>
          <t>Dec (buc)</t>
        </is>
      </c>
    </row>
    <row r="2">
      <c r="A2" t="inlineStr">
        <is>
          <t>ART-001</t>
        </is>
      </c>
      <c r="B2" t="inlineStr">
        <is>
          <t>Ulei floarea-soarelui 1L, bax 15</t>
        </is>
      </c>
      <c r="C2" t="n">
        <v>95</v>
      </c>
      <c r="D2" t="n">
        <v>210</v>
      </c>
      <c r="E2" t="n">
        <v>205</v>
      </c>
      <c r="F2" t="n">
        <v>220</v>
      </c>
      <c r="G2" t="n">
        <v>215</v>
      </c>
      <c r="H2" t="n">
        <v>198</v>
      </c>
      <c r="I2" t="n">
        <v>230</v>
      </c>
      <c r="J2" t="n">
        <v>225</v>
      </c>
      <c r="K2" t="n">
        <v>210</v>
      </c>
      <c r="L2" t="n">
        <v>218</v>
      </c>
      <c r="M2" t="n">
        <v>222</v>
      </c>
      <c r="N2" t="n">
        <v>240</v>
      </c>
      <c r="O2" t="n">
        <v>260</v>
      </c>
    </row>
    <row r="3">
      <c r="A3" t="inlineStr">
        <is>
          <t>ART-002</t>
        </is>
      </c>
      <c r="B3" t="inlineStr">
        <is>
          <t>Cafea măcinată 500g, bax 12</t>
        </is>
      </c>
      <c r="C3" t="n">
        <v>310</v>
      </c>
      <c r="D3" t="n">
        <v>60</v>
      </c>
      <c r="E3" t="n">
        <v>58</v>
      </c>
      <c r="F3" t="n">
        <v>62</v>
      </c>
      <c r="G3" t="n">
        <v>55</v>
      </c>
      <c r="H3" t="n">
        <v>57</v>
      </c>
      <c r="I3" t="n">
        <v>61</v>
      </c>
      <c r="J3" t="n">
        <v>59</v>
      </c>
      <c r="K3" t="n">
        <v>63</v>
      </c>
      <c r="L3" t="n">
        <v>60</v>
      </c>
      <c r="M3" t="n">
        <v>64</v>
      </c>
      <c r="N3" t="n">
        <v>70</v>
      </c>
      <c r="O3" t="n">
        <v>85</v>
      </c>
    </row>
    <row r="4">
      <c r="A4" t="inlineStr">
        <is>
          <t>ART-003</t>
        </is>
      </c>
      <c r="B4" t="inlineStr">
        <is>
          <t>Detergent lichid 3L, bax 4</t>
        </is>
      </c>
      <c r="C4" t="n">
        <v>120</v>
      </c>
      <c r="D4" t="n">
        <v>0</v>
      </c>
      <c r="E4" t="n">
        <v>0</v>
      </c>
      <c r="F4" t="n">
        <v>300</v>
      </c>
      <c r="G4" t="n">
        <v>0</v>
      </c>
      <c r="H4" t="n">
        <v>0</v>
      </c>
      <c r="I4" t="n">
        <v>250</v>
      </c>
      <c r="J4" t="n">
        <v>0</v>
      </c>
      <c r="K4" t="n">
        <v>0</v>
      </c>
      <c r="L4" t="n">
        <v>280</v>
      </c>
      <c r="M4" t="n">
        <v>0</v>
      </c>
      <c r="N4" t="n">
        <v>0</v>
      </c>
      <c r="O4" t="n">
        <v>330</v>
      </c>
    </row>
    <row r="5">
      <c r="A5" t="inlineStr">
        <is>
          <t>ART-004</t>
        </is>
      </c>
      <c r="B5" t="inlineStr">
        <is>
          <t>Apă minerală 2L, bax 6</t>
        </is>
      </c>
      <c r="C5" t="n">
        <v>9.5</v>
      </c>
      <c r="D5" t="n">
        <v>300</v>
      </c>
      <c r="E5" t="n">
        <v>320</v>
      </c>
      <c r="F5" t="n">
        <v>450</v>
      </c>
      <c r="G5" t="n">
        <v>700</v>
      </c>
      <c r="H5" t="n">
        <v>1000</v>
      </c>
      <c r="I5" t="n">
        <v>1300</v>
      </c>
      <c r="J5" t="n">
        <v>1450</v>
      </c>
      <c r="K5" t="n">
        <v>1400</v>
      </c>
      <c r="L5" t="n">
        <v>950</v>
      </c>
      <c r="M5" t="n">
        <v>550</v>
      </c>
      <c r="N5" t="n">
        <v>350</v>
      </c>
      <c r="O5" t="n">
        <v>300</v>
      </c>
    </row>
    <row r="6">
      <c r="A6" t="inlineStr">
        <is>
          <t>ART-005</t>
        </is>
      </c>
      <c r="B6" t="inlineStr">
        <is>
          <t>Ciocolată 100g, bax 24</t>
        </is>
      </c>
      <c r="C6" t="n">
        <v>85</v>
      </c>
      <c r="D6" t="n">
        <v>40</v>
      </c>
      <c r="E6" t="n">
        <v>45</v>
      </c>
      <c r="F6" t="n">
        <v>30</v>
      </c>
      <c r="G6" t="n">
        <v>25</v>
      </c>
      <c r="H6" t="n">
        <v>20</v>
      </c>
      <c r="I6" t="n">
        <v>15</v>
      </c>
      <c r="J6" t="n">
        <v>15</v>
      </c>
      <c r="K6" t="n">
        <v>20</v>
      </c>
      <c r="L6" t="n">
        <v>35</v>
      </c>
      <c r="M6" t="n">
        <v>50</v>
      </c>
      <c r="N6" t="n">
        <v>90</v>
      </c>
      <c r="O6" t="n">
        <v>140</v>
      </c>
    </row>
    <row r="7">
      <c r="A7" t="inlineStr">
        <is>
          <t>ART-006</t>
        </is>
      </c>
      <c r="B7" t="inlineStr">
        <is>
          <t>Zahăr 1kg, bax 10</t>
        </is>
      </c>
      <c r="C7" t="n">
        <v>38</v>
      </c>
      <c r="D7" t="n">
        <v>120</v>
      </c>
      <c r="E7" t="n">
        <v>118</v>
      </c>
      <c r="F7" t="n">
        <v>125</v>
      </c>
      <c r="G7" t="n">
        <v>122</v>
      </c>
      <c r="H7" t="n">
        <v>119</v>
      </c>
      <c r="I7" t="n">
        <v>130</v>
      </c>
      <c r="J7" t="n">
        <v>128</v>
      </c>
      <c r="K7" t="n">
        <v>121</v>
      </c>
      <c r="L7" t="n">
        <v>124</v>
      </c>
      <c r="M7" t="n">
        <v>126</v>
      </c>
      <c r="N7" t="n">
        <v>135</v>
      </c>
      <c r="O7" t="n">
        <v>150</v>
      </c>
    </row>
    <row r="8">
      <c r="A8" t="inlineStr">
        <is>
          <t>ART-007</t>
        </is>
      </c>
      <c r="B8" t="inlineStr">
        <is>
          <t>Conserve pește 240g, bax 24</t>
        </is>
      </c>
      <c r="C8" t="n">
        <v>160</v>
      </c>
      <c r="D8" t="n">
        <v>0</v>
      </c>
      <c r="E8" t="n">
        <v>0</v>
      </c>
      <c r="F8" t="n">
        <v>90</v>
      </c>
      <c r="G8" t="n">
        <v>0</v>
      </c>
      <c r="H8" t="n">
        <v>0</v>
      </c>
      <c r="I8" t="n">
        <v>20</v>
      </c>
      <c r="J8" t="n">
        <v>0</v>
      </c>
      <c r="K8" t="n">
        <v>0</v>
      </c>
      <c r="L8" t="n">
        <v>110</v>
      </c>
      <c r="M8" t="n">
        <v>0</v>
      </c>
      <c r="N8" t="n">
        <v>0</v>
      </c>
      <c r="O8" t="n">
        <v>40</v>
      </c>
    </row>
    <row r="9">
      <c r="A9" t="inlineStr">
        <is>
          <t>ART-008</t>
        </is>
      </c>
      <c r="B9" t="inlineStr">
        <is>
          <t>Șervețele, bax 30</t>
        </is>
      </c>
      <c r="C9" t="n">
        <v>42</v>
      </c>
      <c r="D9" t="n">
        <v>30</v>
      </c>
      <c r="E9" t="n">
        <v>32</v>
      </c>
      <c r="F9" t="n">
        <v>28</v>
      </c>
      <c r="G9" t="n">
        <v>31</v>
      </c>
      <c r="H9" t="n">
        <v>29</v>
      </c>
      <c r="I9" t="n">
        <v>33</v>
      </c>
      <c r="J9" t="n">
        <v>30</v>
      </c>
      <c r="K9" t="n">
        <v>27</v>
      </c>
      <c r="L9" t="n">
        <v>32</v>
      </c>
      <c r="M9" t="n">
        <v>31</v>
      </c>
      <c r="N9" t="n">
        <v>30</v>
      </c>
      <c r="O9" t="n">
        <v>34</v>
      </c>
    </row>
    <row r="10">
      <c r="A10" t="inlineStr">
        <is>
          <t>ART-009</t>
        </is>
      </c>
      <c r="B10" t="inlineStr">
        <is>
          <t>Bere 0,5L doză, bax 24</t>
        </is>
      </c>
      <c r="C10" t="n">
        <v>58</v>
      </c>
      <c r="D10" t="n">
        <v>80</v>
      </c>
      <c r="E10" t="n">
        <v>85</v>
      </c>
      <c r="F10" t="n">
        <v>110</v>
      </c>
      <c r="G10" t="n">
        <v>150</v>
      </c>
      <c r="H10" t="n">
        <v>220</v>
      </c>
      <c r="I10" t="n">
        <v>300</v>
      </c>
      <c r="J10" t="n">
        <v>340</v>
      </c>
      <c r="K10" t="n">
        <v>320</v>
      </c>
      <c r="L10" t="n">
        <v>200</v>
      </c>
      <c r="M10" t="n">
        <v>120</v>
      </c>
      <c r="N10" t="n">
        <v>90</v>
      </c>
      <c r="O10" t="n">
        <v>100</v>
      </c>
    </row>
    <row r="11">
      <c r="A11" t="inlineStr">
        <is>
          <t>ART-010</t>
        </is>
      </c>
      <c r="B11" t="inlineStr">
        <is>
          <t>Ceai vrac 1kg</t>
        </is>
      </c>
      <c r="C11" t="n">
        <v>210</v>
      </c>
      <c r="D11" t="n">
        <v>2</v>
      </c>
      <c r="E11" t="n">
        <v>0</v>
      </c>
      <c r="F11" t="n">
        <v>0</v>
      </c>
      <c r="G11" t="n">
        <v>5</v>
      </c>
      <c r="H11" t="n">
        <v>0</v>
      </c>
      <c r="I11" t="n">
        <v>0</v>
      </c>
      <c r="J11" t="n">
        <v>0</v>
      </c>
      <c r="K11" t="n">
        <v>3</v>
      </c>
      <c r="L11" t="n">
        <v>0</v>
      </c>
      <c r="M11" t="n">
        <v>0</v>
      </c>
      <c r="N11" t="n">
        <v>0</v>
      </c>
      <c r="O11" t="n">
        <v>1</v>
      </c>
    </row>
    <row r="12">
      <c r="A12" t="inlineStr">
        <is>
          <t>ART-011</t>
        </is>
      </c>
      <c r="B12" t="inlineStr">
        <is>
          <t>Orez 1kg, bax 10</t>
        </is>
      </c>
      <c r="C12" t="n">
        <v>45</v>
      </c>
      <c r="D12" t="n">
        <v>15</v>
      </c>
      <c r="E12" t="n">
        <v>0</v>
      </c>
      <c r="F12" t="n">
        <v>40</v>
      </c>
      <c r="G12" t="n">
        <v>0</v>
      </c>
      <c r="H12" t="n">
        <v>0</v>
      </c>
      <c r="I12" t="n">
        <v>35</v>
      </c>
      <c r="J12" t="n">
        <v>0</v>
      </c>
      <c r="K12" t="n">
        <v>10</v>
      </c>
      <c r="L12" t="n">
        <v>0</v>
      </c>
      <c r="M12" t="n">
        <v>45</v>
      </c>
      <c r="N12" t="n">
        <v>0</v>
      </c>
      <c r="O12" t="n">
        <v>0</v>
      </c>
    </row>
    <row r="13">
      <c r="A13" t="inlineStr">
        <is>
          <t>ART-012</t>
        </is>
      </c>
      <c r="B13" t="inlineStr">
        <is>
          <t>Pungi cadou set</t>
        </is>
      </c>
      <c r="C13" t="n">
        <v>18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4" customWidth="1" min="2" max="2"/>
    <col width="11" customWidth="1" min="3" max="3"/>
    <col width="11" customWidth="1" min="4" max="4"/>
    <col width="13" customWidth="1" min="5" max="5"/>
    <col width="10" customWidth="1" min="6" max="6"/>
    <col width="11" customWidth="1" min="7" max="7"/>
    <col width="9" customWidth="1" min="8" max="8"/>
    <col width="11" customWidth="1" min="9" max="9"/>
    <col width="12" customWidth="1" min="10" max="10"/>
    <col width="11" customWidth="1" min="11" max="11"/>
    <col width="9" customWidth="1" min="12" max="12"/>
    <col width="11" customWidth="1" min="13" max="13"/>
    <col width="3" customWidth="1" min="14" max="14"/>
    <col width="30" customWidth="1" min="15" max="15"/>
    <col width="8" customWidth="1" min="16" max="16"/>
  </cols>
  <sheetData>
    <row r="1">
      <c r="A1" s="4" t="inlineStr">
        <is>
          <t>Cod articol</t>
        </is>
      </c>
      <c r="B1" s="4" t="inlineStr">
        <is>
          <t>Denumire</t>
        </is>
      </c>
      <c r="C1" s="4" t="inlineStr">
        <is>
          <t>Cost unitar</t>
        </is>
      </c>
      <c r="D1" s="4" t="inlineStr">
        <is>
          <t>Total cantitate</t>
        </is>
      </c>
      <c r="E1" s="4" t="inlineStr">
        <is>
          <t>Valoare la cost</t>
        </is>
      </c>
      <c r="F1" s="4" t="inlineStr">
        <is>
          <t>% din total</t>
        </is>
      </c>
      <c r="G1" s="4" t="inlineStr">
        <is>
          <t>% cumulat</t>
        </is>
      </c>
      <c r="H1" s="4" t="inlineStr">
        <is>
          <t>Clasa ABC</t>
        </is>
      </c>
      <c r="I1" s="4" t="inlineStr">
        <is>
          <t>Media lunară</t>
        </is>
      </c>
      <c r="J1" s="4" t="inlineStr">
        <is>
          <t>Abaterea (STDEV.P)</t>
        </is>
      </c>
      <c r="K1" s="4" t="inlineStr">
        <is>
          <t>Coef. de variație</t>
        </is>
      </c>
      <c r="L1" s="4" t="inlineStr">
        <is>
          <t>Clasa XYZ</t>
        </is>
      </c>
      <c r="M1" s="4" t="inlineStr">
        <is>
          <t>Combinația</t>
        </is>
      </c>
      <c r="O1" s="5" t="inlineStr">
        <is>
          <t>Praguri (le poți schimba)</t>
        </is>
      </c>
    </row>
    <row r="2">
      <c r="A2" t="inlineStr">
        <is>
          <t>ART-001</t>
        </is>
      </c>
      <c r="B2" t="inlineStr">
        <is>
          <t>Ulei floarea-soarelui 1L, bax 15</t>
        </is>
      </c>
      <c r="C2" s="6">
        <f>INDEX('Ieșiri'!$C$2:$C$500,MATCH($A2,'Ieșiri'!$A$2:$A$500,0))</f>
        <v/>
      </c>
      <c r="D2" s="7">
        <f>SUM(INDEX('Ieșiri'!$D$2:$O$500,MATCH($A2,'Ieșiri'!$A$2:$A$500,0),0))</f>
        <v/>
      </c>
      <c r="E2" s="7">
        <f>D2*C2</f>
        <v/>
      </c>
      <c r="F2" s="8">
        <f>E2/SUM($E$2:$E$13)</f>
        <v/>
      </c>
      <c r="G2" s="8">
        <f>SUM($F$2:F2)</f>
        <v/>
      </c>
      <c r="H2">
        <f>IF(G2&lt;=$P$2,"A",IF(G2&lt;=$P$3,"B","C"))</f>
        <v/>
      </c>
      <c r="I2" s="9">
        <f>AVERAGE(INDEX('Ieșiri'!$D$2:$O$500,MATCH($A2,'Ieșiri'!$A$2:$A$500,0),0))</f>
        <v/>
      </c>
      <c r="J2" s="9">
        <f>_xlfn.STDEV.P(INDEX('Ieșiri'!$D$2:$O$500,MATCH($A2,'Ieșiri'!$A$2:$A$500,0),0))</f>
        <v/>
      </c>
      <c r="K2" s="10">
        <f>IF(I2=0,"",J2/I2)</f>
        <v/>
      </c>
      <c r="L2">
        <f>IF(K2="","Z",IF(K2&lt;$P$4,"X",IF(K2&lt;=$P$5,"Y","Z")))</f>
        <v/>
      </c>
      <c r="M2">
        <f>H2&amp;L2</f>
        <v/>
      </c>
      <c r="O2" t="inlineStr">
        <is>
          <t>A până la % cumulat</t>
        </is>
      </c>
      <c r="P2" s="11" t="n">
        <v>0.8</v>
      </c>
    </row>
    <row r="3">
      <c r="A3" t="inlineStr">
        <is>
          <t>ART-002</t>
        </is>
      </c>
      <c r="B3" t="inlineStr">
        <is>
          <t>Cafea măcinată 500g, bax 12</t>
        </is>
      </c>
      <c r="C3" s="6">
        <f>INDEX('Ieșiri'!$C$2:$C$500,MATCH($A3,'Ieșiri'!$A$2:$A$500,0))</f>
        <v/>
      </c>
      <c r="D3" s="7">
        <f>SUM(INDEX('Ieșiri'!$D$2:$O$500,MATCH($A3,'Ieșiri'!$A$2:$A$500,0),0))</f>
        <v/>
      </c>
      <c r="E3" s="7">
        <f>D3*C3</f>
        <v/>
      </c>
      <c r="F3" s="8">
        <f>E3/SUM($E$2:$E$13)</f>
        <v/>
      </c>
      <c r="G3" s="8">
        <f>SUM($F$2:F3)</f>
        <v/>
      </c>
      <c r="H3">
        <f>IF(G3&lt;=$P$2,"A",IF(G3&lt;=$P$3,"B","C"))</f>
        <v/>
      </c>
      <c r="I3" s="9">
        <f>AVERAGE(INDEX('Ieșiri'!$D$2:$O$500,MATCH($A3,'Ieșiri'!$A$2:$A$500,0),0))</f>
        <v/>
      </c>
      <c r="J3" s="9">
        <f>_xlfn.STDEV.P(INDEX('Ieșiri'!$D$2:$O$500,MATCH($A3,'Ieșiri'!$A$2:$A$500,0),0))</f>
        <v/>
      </c>
      <c r="K3" s="10">
        <f>IF(I3=0,"",J3/I3)</f>
        <v/>
      </c>
      <c r="L3">
        <f>IF(K3="","Z",IF(K3&lt;$P$4,"X",IF(K3&lt;=$P$5,"Y","Z")))</f>
        <v/>
      </c>
      <c r="M3">
        <f>H3&amp;L3</f>
        <v/>
      </c>
      <c r="O3" t="inlineStr">
        <is>
          <t>B până la % cumulat</t>
        </is>
      </c>
      <c r="P3" s="11" t="n">
        <v>0.95</v>
      </c>
    </row>
    <row r="4">
      <c r="A4" t="inlineStr">
        <is>
          <t>ART-003</t>
        </is>
      </c>
      <c r="B4" t="inlineStr">
        <is>
          <t>Detergent lichid 3L, bax 4</t>
        </is>
      </c>
      <c r="C4" s="6">
        <f>INDEX('Ieșiri'!$C$2:$C$500,MATCH($A4,'Ieșiri'!$A$2:$A$500,0))</f>
        <v/>
      </c>
      <c r="D4" s="7">
        <f>SUM(INDEX('Ieșiri'!$D$2:$O$500,MATCH($A4,'Ieșiri'!$A$2:$A$500,0),0))</f>
        <v/>
      </c>
      <c r="E4" s="7">
        <f>D4*C4</f>
        <v/>
      </c>
      <c r="F4" s="8">
        <f>E4/SUM($E$2:$E$13)</f>
        <v/>
      </c>
      <c r="G4" s="8">
        <f>SUM($F$2:F4)</f>
        <v/>
      </c>
      <c r="H4">
        <f>IF(G4&lt;=$P$2,"A",IF(G4&lt;=$P$3,"B","C"))</f>
        <v/>
      </c>
      <c r="I4" s="9">
        <f>AVERAGE(INDEX('Ieșiri'!$D$2:$O$500,MATCH($A4,'Ieșiri'!$A$2:$A$500,0),0))</f>
        <v/>
      </c>
      <c r="J4" s="9">
        <f>_xlfn.STDEV.P(INDEX('Ieșiri'!$D$2:$O$500,MATCH($A4,'Ieșiri'!$A$2:$A$500,0),0))</f>
        <v/>
      </c>
      <c r="K4" s="10">
        <f>IF(I4=0,"",J4/I4)</f>
        <v/>
      </c>
      <c r="L4">
        <f>IF(K4="","Z",IF(K4&lt;$P$4,"X",IF(K4&lt;=$P$5,"Y","Z")))</f>
        <v/>
      </c>
      <c r="M4">
        <f>H4&amp;L4</f>
        <v/>
      </c>
      <c r="O4" t="inlineStr">
        <is>
          <t>X: coef. de variație sub</t>
        </is>
      </c>
      <c r="P4" s="10" t="n">
        <v>0.5</v>
      </c>
    </row>
    <row r="5">
      <c r="A5" t="inlineStr">
        <is>
          <t>ART-009</t>
        </is>
      </c>
      <c r="B5" t="inlineStr">
        <is>
          <t>Bere 0,5L doză, bax 24</t>
        </is>
      </c>
      <c r="C5" s="6">
        <f>INDEX('Ieșiri'!$C$2:$C$500,MATCH($A5,'Ieșiri'!$A$2:$A$500,0))</f>
        <v/>
      </c>
      <c r="D5" s="7">
        <f>SUM(INDEX('Ieșiri'!$D$2:$O$500,MATCH($A5,'Ieșiri'!$A$2:$A$500,0),0))</f>
        <v/>
      </c>
      <c r="E5" s="7">
        <f>D5*C5</f>
        <v/>
      </c>
      <c r="F5" s="8">
        <f>E5/SUM($E$2:$E$13)</f>
        <v/>
      </c>
      <c r="G5" s="8">
        <f>SUM($F$2:F5)</f>
        <v/>
      </c>
      <c r="H5">
        <f>IF(G5&lt;=$P$2,"A",IF(G5&lt;=$P$3,"B","C"))</f>
        <v/>
      </c>
      <c r="I5" s="9">
        <f>AVERAGE(INDEX('Ieșiri'!$D$2:$O$500,MATCH($A5,'Ieșiri'!$A$2:$A$500,0),0))</f>
        <v/>
      </c>
      <c r="J5" s="9">
        <f>_xlfn.STDEV.P(INDEX('Ieșiri'!$D$2:$O$500,MATCH($A5,'Ieșiri'!$A$2:$A$500,0),0))</f>
        <v/>
      </c>
      <c r="K5" s="10">
        <f>IF(I5=0,"",J5/I5)</f>
        <v/>
      </c>
      <c r="L5">
        <f>IF(K5="","Z",IF(K5&lt;$P$4,"X",IF(K5&lt;=$P$5,"Y","Z")))</f>
        <v/>
      </c>
      <c r="M5">
        <f>H5&amp;L5</f>
        <v/>
      </c>
      <c r="O5" t="inlineStr">
        <is>
          <t>Y: coef. de variație până la</t>
        </is>
      </c>
      <c r="P5" s="10" t="n">
        <v>1</v>
      </c>
    </row>
    <row r="6">
      <c r="A6" t="inlineStr">
        <is>
          <t>ART-004</t>
        </is>
      </c>
      <c r="B6" t="inlineStr">
        <is>
          <t>Apă minerală 2L, bax 6</t>
        </is>
      </c>
      <c r="C6" s="6">
        <f>INDEX('Ieșiri'!$C$2:$C$500,MATCH($A6,'Ieșiri'!$A$2:$A$500,0))</f>
        <v/>
      </c>
      <c r="D6" s="7">
        <f>SUM(INDEX('Ieșiri'!$D$2:$O$500,MATCH($A6,'Ieșiri'!$A$2:$A$500,0),0))</f>
        <v/>
      </c>
      <c r="E6" s="7">
        <f>D6*C6</f>
        <v/>
      </c>
      <c r="F6" s="8">
        <f>E6/SUM($E$2:$E$13)</f>
        <v/>
      </c>
      <c r="G6" s="8">
        <f>SUM($F$2:F6)</f>
        <v/>
      </c>
      <c r="H6">
        <f>IF(G6&lt;=$P$2,"A",IF(G6&lt;=$P$3,"B","C"))</f>
        <v/>
      </c>
      <c r="I6" s="9">
        <f>AVERAGE(INDEX('Ieșiri'!$D$2:$O$500,MATCH($A6,'Ieșiri'!$A$2:$A$500,0),0))</f>
        <v/>
      </c>
      <c r="J6" s="9">
        <f>_xlfn.STDEV.P(INDEX('Ieșiri'!$D$2:$O$500,MATCH($A6,'Ieșiri'!$A$2:$A$500,0),0))</f>
        <v/>
      </c>
      <c r="K6" s="10">
        <f>IF(I6=0,"",J6/I6)</f>
        <v/>
      </c>
      <c r="L6">
        <f>IF(K6="","Z",IF(K6&lt;$P$4,"X",IF(K6&lt;=$P$5,"Y","Z")))</f>
        <v/>
      </c>
      <c r="M6">
        <f>H6&amp;L6</f>
        <v/>
      </c>
    </row>
    <row r="7">
      <c r="A7" t="inlineStr">
        <is>
          <t>ART-006</t>
        </is>
      </c>
      <c r="B7" t="inlineStr">
        <is>
          <t>Zahăr 1kg, bax 10</t>
        </is>
      </c>
      <c r="C7" s="6">
        <f>INDEX('Ieșiri'!$C$2:$C$500,MATCH($A7,'Ieșiri'!$A$2:$A$500,0))</f>
        <v/>
      </c>
      <c r="D7" s="7">
        <f>SUM(INDEX('Ieșiri'!$D$2:$O$500,MATCH($A7,'Ieșiri'!$A$2:$A$500,0),0))</f>
        <v/>
      </c>
      <c r="E7" s="7">
        <f>D7*C7</f>
        <v/>
      </c>
      <c r="F7" s="8">
        <f>E7/SUM($E$2:$E$13)</f>
        <v/>
      </c>
      <c r="G7" s="8">
        <f>SUM($F$2:F7)</f>
        <v/>
      </c>
      <c r="H7">
        <f>IF(G7&lt;=$P$2,"A",IF(G7&lt;=$P$3,"B","C"))</f>
        <v/>
      </c>
      <c r="I7" s="9">
        <f>AVERAGE(INDEX('Ieșiri'!$D$2:$O$500,MATCH($A7,'Ieșiri'!$A$2:$A$500,0),0))</f>
        <v/>
      </c>
      <c r="J7" s="9">
        <f>_xlfn.STDEV.P(INDEX('Ieșiri'!$D$2:$O$500,MATCH($A7,'Ieșiri'!$A$2:$A$500,0),0))</f>
        <v/>
      </c>
      <c r="K7" s="10">
        <f>IF(I7=0,"",J7/I7)</f>
        <v/>
      </c>
      <c r="L7">
        <f>IF(K7="","Z",IF(K7&lt;$P$4,"X",IF(K7&lt;=$P$5,"Y","Z")))</f>
        <v/>
      </c>
      <c r="M7">
        <f>H7&amp;L7</f>
        <v/>
      </c>
    </row>
    <row r="8">
      <c r="A8" t="inlineStr">
        <is>
          <t>ART-005</t>
        </is>
      </c>
      <c r="B8" t="inlineStr">
        <is>
          <t>Ciocolată 100g, bax 24</t>
        </is>
      </c>
      <c r="C8" s="6">
        <f>INDEX('Ieșiri'!$C$2:$C$500,MATCH($A8,'Ieșiri'!$A$2:$A$500,0))</f>
        <v/>
      </c>
      <c r="D8" s="7">
        <f>SUM(INDEX('Ieșiri'!$D$2:$O$500,MATCH($A8,'Ieșiri'!$A$2:$A$500,0),0))</f>
        <v/>
      </c>
      <c r="E8" s="7">
        <f>D8*C8</f>
        <v/>
      </c>
      <c r="F8" s="8">
        <f>E8/SUM($E$2:$E$13)</f>
        <v/>
      </c>
      <c r="G8" s="8">
        <f>SUM($F$2:F8)</f>
        <v/>
      </c>
      <c r="H8">
        <f>IF(G8&lt;=$P$2,"A",IF(G8&lt;=$P$3,"B","C"))</f>
        <v/>
      </c>
      <c r="I8" s="9">
        <f>AVERAGE(INDEX('Ieșiri'!$D$2:$O$500,MATCH($A8,'Ieșiri'!$A$2:$A$500,0),0))</f>
        <v/>
      </c>
      <c r="J8" s="9">
        <f>_xlfn.STDEV.P(INDEX('Ieșiri'!$D$2:$O$500,MATCH($A8,'Ieșiri'!$A$2:$A$500,0),0))</f>
        <v/>
      </c>
      <c r="K8" s="10">
        <f>IF(I8=0,"",J8/I8)</f>
        <v/>
      </c>
      <c r="L8">
        <f>IF(K8="","Z",IF(K8&lt;$P$4,"X",IF(K8&lt;=$P$5,"Y","Z")))</f>
        <v/>
      </c>
      <c r="M8">
        <f>H8&amp;L8</f>
        <v/>
      </c>
    </row>
    <row r="9">
      <c r="A9" t="inlineStr">
        <is>
          <t>ART-007</t>
        </is>
      </c>
      <c r="B9" t="inlineStr">
        <is>
          <t>Conserve pește 240g, bax 24</t>
        </is>
      </c>
      <c r="C9" s="6">
        <f>INDEX('Ieșiri'!$C$2:$C$500,MATCH($A9,'Ieșiri'!$A$2:$A$500,0))</f>
        <v/>
      </c>
      <c r="D9" s="7">
        <f>SUM(INDEX('Ieșiri'!$D$2:$O$500,MATCH($A9,'Ieșiri'!$A$2:$A$500,0),0))</f>
        <v/>
      </c>
      <c r="E9" s="7">
        <f>D9*C9</f>
        <v/>
      </c>
      <c r="F9" s="8">
        <f>E9/SUM($E$2:$E$13)</f>
        <v/>
      </c>
      <c r="G9" s="8">
        <f>SUM($F$2:F9)</f>
        <v/>
      </c>
      <c r="H9">
        <f>IF(G9&lt;=$P$2,"A",IF(G9&lt;=$P$3,"B","C"))</f>
        <v/>
      </c>
      <c r="I9" s="9">
        <f>AVERAGE(INDEX('Ieșiri'!$D$2:$O$500,MATCH($A9,'Ieșiri'!$A$2:$A$500,0),0))</f>
        <v/>
      </c>
      <c r="J9" s="9">
        <f>_xlfn.STDEV.P(INDEX('Ieșiri'!$D$2:$O$500,MATCH($A9,'Ieșiri'!$A$2:$A$500,0),0))</f>
        <v/>
      </c>
      <c r="K9" s="10">
        <f>IF(I9=0,"",J9/I9)</f>
        <v/>
      </c>
      <c r="L9">
        <f>IF(K9="","Z",IF(K9&lt;$P$4,"X",IF(K9&lt;=$P$5,"Y","Z")))</f>
        <v/>
      </c>
      <c r="M9">
        <f>H9&amp;L9</f>
        <v/>
      </c>
    </row>
    <row r="10">
      <c r="A10" t="inlineStr">
        <is>
          <t>ART-008</t>
        </is>
      </c>
      <c r="B10" t="inlineStr">
        <is>
          <t>Șervețele, bax 30</t>
        </is>
      </c>
      <c r="C10" s="6">
        <f>INDEX('Ieșiri'!$C$2:$C$500,MATCH($A10,'Ieșiri'!$A$2:$A$500,0))</f>
        <v/>
      </c>
      <c r="D10" s="7">
        <f>SUM(INDEX('Ieșiri'!$D$2:$O$500,MATCH($A10,'Ieșiri'!$A$2:$A$500,0),0))</f>
        <v/>
      </c>
      <c r="E10" s="7">
        <f>D10*C10</f>
        <v/>
      </c>
      <c r="F10" s="8">
        <f>E10/SUM($E$2:$E$13)</f>
        <v/>
      </c>
      <c r="G10" s="8">
        <f>SUM($F$2:F10)</f>
        <v/>
      </c>
      <c r="H10">
        <f>IF(G10&lt;=$P$2,"A",IF(G10&lt;=$P$3,"B","C"))</f>
        <v/>
      </c>
      <c r="I10" s="9">
        <f>AVERAGE(INDEX('Ieșiri'!$D$2:$O$500,MATCH($A10,'Ieșiri'!$A$2:$A$500,0),0))</f>
        <v/>
      </c>
      <c r="J10" s="9">
        <f>_xlfn.STDEV.P(INDEX('Ieșiri'!$D$2:$O$500,MATCH($A10,'Ieșiri'!$A$2:$A$500,0),0))</f>
        <v/>
      </c>
      <c r="K10" s="10">
        <f>IF(I10=0,"",J10/I10)</f>
        <v/>
      </c>
      <c r="L10">
        <f>IF(K10="","Z",IF(K10&lt;$P$4,"X",IF(K10&lt;=$P$5,"Y","Z")))</f>
        <v/>
      </c>
      <c r="M10">
        <f>H10&amp;L10</f>
        <v/>
      </c>
    </row>
    <row r="11">
      <c r="A11" t="inlineStr">
        <is>
          <t>ART-011</t>
        </is>
      </c>
      <c r="B11" t="inlineStr">
        <is>
          <t>Orez 1kg, bax 10</t>
        </is>
      </c>
      <c r="C11" s="6">
        <f>INDEX('Ieșiri'!$C$2:$C$500,MATCH($A11,'Ieșiri'!$A$2:$A$500,0))</f>
        <v/>
      </c>
      <c r="D11" s="7">
        <f>SUM(INDEX('Ieșiri'!$D$2:$O$500,MATCH($A11,'Ieșiri'!$A$2:$A$500,0),0))</f>
        <v/>
      </c>
      <c r="E11" s="7">
        <f>D11*C11</f>
        <v/>
      </c>
      <c r="F11" s="8">
        <f>E11/SUM($E$2:$E$13)</f>
        <v/>
      </c>
      <c r="G11" s="8">
        <f>SUM($F$2:F11)</f>
        <v/>
      </c>
      <c r="H11">
        <f>IF(G11&lt;=$P$2,"A",IF(G11&lt;=$P$3,"B","C"))</f>
        <v/>
      </c>
      <c r="I11" s="9">
        <f>AVERAGE(INDEX('Ieșiri'!$D$2:$O$500,MATCH($A11,'Ieșiri'!$A$2:$A$500,0),0))</f>
        <v/>
      </c>
      <c r="J11" s="9">
        <f>_xlfn.STDEV.P(INDEX('Ieșiri'!$D$2:$O$500,MATCH($A11,'Ieșiri'!$A$2:$A$500,0),0))</f>
        <v/>
      </c>
      <c r="K11" s="10">
        <f>IF(I11=0,"",J11/I11)</f>
        <v/>
      </c>
      <c r="L11">
        <f>IF(K11="","Z",IF(K11&lt;$P$4,"X",IF(K11&lt;=$P$5,"Y","Z")))</f>
        <v/>
      </c>
      <c r="M11">
        <f>H11&amp;L11</f>
        <v/>
      </c>
    </row>
    <row r="12">
      <c r="A12" t="inlineStr">
        <is>
          <t>ART-010</t>
        </is>
      </c>
      <c r="B12" t="inlineStr">
        <is>
          <t>Ceai vrac 1kg</t>
        </is>
      </c>
      <c r="C12" s="6">
        <f>INDEX('Ieșiri'!$C$2:$C$500,MATCH($A12,'Ieșiri'!$A$2:$A$500,0))</f>
        <v/>
      </c>
      <c r="D12" s="7">
        <f>SUM(INDEX('Ieșiri'!$D$2:$O$500,MATCH($A12,'Ieșiri'!$A$2:$A$500,0),0))</f>
        <v/>
      </c>
      <c r="E12" s="7">
        <f>D12*C12</f>
        <v/>
      </c>
      <c r="F12" s="8">
        <f>E12/SUM($E$2:$E$13)</f>
        <v/>
      </c>
      <c r="G12" s="8">
        <f>SUM($F$2:F12)</f>
        <v/>
      </c>
      <c r="H12">
        <f>IF(G12&lt;=$P$2,"A",IF(G12&lt;=$P$3,"B","C"))</f>
        <v/>
      </c>
      <c r="I12" s="9">
        <f>AVERAGE(INDEX('Ieșiri'!$D$2:$O$500,MATCH($A12,'Ieșiri'!$A$2:$A$500,0),0))</f>
        <v/>
      </c>
      <c r="J12" s="9">
        <f>_xlfn.STDEV.P(INDEX('Ieșiri'!$D$2:$O$500,MATCH($A12,'Ieșiri'!$A$2:$A$500,0),0))</f>
        <v/>
      </c>
      <c r="K12" s="10">
        <f>IF(I12=0,"",J12/I12)</f>
        <v/>
      </c>
      <c r="L12">
        <f>IF(K12="","Z",IF(K12&lt;$P$4,"X",IF(K12&lt;=$P$5,"Y","Z")))</f>
        <v/>
      </c>
      <c r="M12">
        <f>H12&amp;L12</f>
        <v/>
      </c>
    </row>
    <row r="13">
      <c r="A13" t="inlineStr">
        <is>
          <t>ART-012</t>
        </is>
      </c>
      <c r="B13" t="inlineStr">
        <is>
          <t>Pungi cadou set</t>
        </is>
      </c>
      <c r="C13" s="6">
        <f>INDEX('Ieșiri'!$C$2:$C$500,MATCH($A13,'Ieșiri'!$A$2:$A$500,0))</f>
        <v/>
      </c>
      <c r="D13" s="7">
        <f>SUM(INDEX('Ieșiri'!$D$2:$O$500,MATCH($A13,'Ieșiri'!$A$2:$A$500,0),0))</f>
        <v/>
      </c>
      <c r="E13" s="7">
        <f>D13*C13</f>
        <v/>
      </c>
      <c r="F13" s="8">
        <f>E13/SUM($E$2:$E$13)</f>
        <v/>
      </c>
      <c r="G13" s="8">
        <f>SUM($F$2:F13)</f>
        <v/>
      </c>
      <c r="H13">
        <f>IF(G13&lt;=$P$2,"A",IF(G13&lt;=$P$3,"B","C"))</f>
        <v/>
      </c>
      <c r="I13" s="9">
        <f>AVERAGE(INDEX('Ieșiri'!$D$2:$O$500,MATCH($A13,'Ieșiri'!$A$2:$A$500,0),0))</f>
        <v/>
      </c>
      <c r="J13" s="9">
        <f>_xlfn.STDEV.P(INDEX('Ieșiri'!$D$2:$O$500,MATCH($A13,'Ieșiri'!$A$2:$A$500,0),0))</f>
        <v/>
      </c>
      <c r="K13" s="10">
        <f>IF(I13=0,"",J13/I13)</f>
        <v/>
      </c>
      <c r="L13">
        <f>IF(K13="","Z",IF(K13&lt;$P$4,"X",IF(K13&lt;=$P$5,"Y","Z")))</f>
        <v/>
      </c>
      <c r="M13">
        <f>H13&amp;L13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2026-10-22T15:36:37Z</dcterms:created>
  <dcterms:modified xsi:type="dcterms:W3CDTF">2026-10-22T15:36:37Z</dcterms:modified>
</cp:coreProperties>
</file>